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M19" i="39"/>
  <c r="M18"/>
  <c r="M14"/>
  <c r="N17"/>
  <c r="M15"/>
  <c r="W14"/>
  <c r="V14"/>
  <c r="K16"/>
  <c r="K20" s="1"/>
  <c r="K15"/>
  <c r="J19"/>
  <c r="J18"/>
  <c r="J17"/>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N16" i="39"/>
  <c r="G72" i="38"/>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<sst xmlns="http://schemas.openxmlformats.org/spreadsheetml/2006/main" count="154" uniqueCount="140">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</sst>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0">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4" fontId="5" fillId="0" borderId="1" xfId="1" applyNumberFormat="1" applyFont="1" applyFill="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tabSelected="1" view="pageBreakPreview" zoomScale="60" zoomScaleNormal="80" workbookViewId="0">
      <selection activeCell="M23" sqref="M23"/>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1" width="11" hidden="1" customWidth="1"/>
    <col min="22"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176" t="s">
        <v>11</v>
      </c>
      <c r="B9" s="177"/>
      <c r="C9" s="178"/>
      <c r="D9" s="185" t="s">
        <v>67</v>
      </c>
      <c r="E9" s="186" t="s">
        <v>71</v>
      </c>
      <c r="F9" s="186" t="s">
        <v>93</v>
      </c>
      <c r="G9" s="186" t="s">
        <v>94</v>
      </c>
      <c r="H9" s="186" t="s">
        <v>118</v>
      </c>
      <c r="I9" s="186" t="s">
        <v>120</v>
      </c>
      <c r="J9" s="186" t="s">
        <v>126</v>
      </c>
      <c r="K9" s="186" t="s">
        <v>132</v>
      </c>
      <c r="L9" s="186" t="s">
        <v>134</v>
      </c>
      <c r="M9" s="186" t="s">
        <v>133</v>
      </c>
      <c r="N9" s="175" t="s">
        <v>69</v>
      </c>
      <c r="O9" s="187" t="s">
        <v>63</v>
      </c>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9"/>
    </row>
    <row r="10" spans="1:40" ht="12.75" customHeight="1">
      <c r="A10" s="179"/>
      <c r="B10" s="180"/>
      <c r="C10" s="181"/>
      <c r="D10" s="185"/>
      <c r="E10" s="175"/>
      <c r="F10" s="175"/>
      <c r="G10" s="175"/>
      <c r="H10" s="175"/>
      <c r="I10" s="175"/>
      <c r="J10" s="175"/>
      <c r="K10" s="175"/>
      <c r="L10" s="175"/>
      <c r="M10" s="186"/>
      <c r="N10" s="175"/>
      <c r="O10" s="190"/>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2"/>
    </row>
    <row r="11" spans="1:40" ht="54" customHeight="1">
      <c r="A11" s="179"/>
      <c r="B11" s="180"/>
      <c r="C11" s="181"/>
      <c r="D11" s="185"/>
      <c r="E11" s="175"/>
      <c r="F11" s="175"/>
      <c r="G11" s="175"/>
      <c r="H11" s="175"/>
      <c r="I11" s="175"/>
      <c r="J11" s="175"/>
      <c r="K11" s="175"/>
      <c r="L11" s="175"/>
      <c r="M11" s="186"/>
      <c r="N11" s="175"/>
      <c r="O11" s="193"/>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5"/>
    </row>
    <row r="12" spans="1:40" ht="35.25" customHeight="1">
      <c r="A12" s="182"/>
      <c r="B12" s="183"/>
      <c r="C12" s="184"/>
      <c r="D12" s="18"/>
      <c r="E12" s="19">
        <v>2012</v>
      </c>
      <c r="F12" s="19">
        <v>2013</v>
      </c>
      <c r="G12" s="127">
        <v>2014</v>
      </c>
      <c r="H12" s="135">
        <v>2015</v>
      </c>
      <c r="I12" s="149">
        <v>2016</v>
      </c>
      <c r="J12" s="172">
        <v>2019</v>
      </c>
      <c r="K12" s="172">
        <v>2020</v>
      </c>
      <c r="L12" s="173">
        <v>2021</v>
      </c>
      <c r="M12" s="174">
        <v>2022</v>
      </c>
      <c r="N12" s="219">
        <v>44926</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82" t="s">
        <v>12</v>
      </c>
      <c r="B13" s="183"/>
      <c r="C13" s="183"/>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204" t="s">
        <v>84</v>
      </c>
      <c r="B14" s="204"/>
      <c r="C14" s="205"/>
      <c r="D14" s="66"/>
      <c r="E14" s="114">
        <v>406679.23400000005</v>
      </c>
      <c r="F14" s="114">
        <v>429738.81831000006</v>
      </c>
      <c r="G14" s="114">
        <v>434700.35600000003</v>
      </c>
      <c r="H14" s="114">
        <v>500800.4</v>
      </c>
      <c r="I14" s="114">
        <v>524285.11</v>
      </c>
      <c r="J14" s="114">
        <v>669572.61</v>
      </c>
      <c r="K14" s="114">
        <v>738949.83</v>
      </c>
      <c r="L14" s="114">
        <v>837208.97</v>
      </c>
      <c r="M14" s="114">
        <f>988579.45-6709.72</f>
        <v>981869.73</v>
      </c>
      <c r="N14" s="114">
        <v>962353.41</v>
      </c>
      <c r="O14" s="114">
        <f>(E14+F14+G14)/3</f>
        <v>423706.13610333344</v>
      </c>
      <c r="P14" s="114">
        <f>(F14+G14+H14)/3</f>
        <v>455079.85810333333</v>
      </c>
      <c r="Q14" s="114">
        <f>(G14+H14+I14)/3</f>
        <v>486595.28866666666</v>
      </c>
      <c r="R14" s="114">
        <f>(H14+I14+J14)/3</f>
        <v>564886.04</v>
      </c>
      <c r="S14" s="114">
        <v>513743.15</v>
      </c>
      <c r="T14" s="114">
        <f t="shared" ref="T14:AN14" si="0">S14</f>
        <v>513743.15</v>
      </c>
      <c r="U14" s="114">
        <v>626309.35</v>
      </c>
      <c r="V14" s="114">
        <f>(J14+K14+L14)/3</f>
        <v>748577.13666666672</v>
      </c>
      <c r="W14" s="114">
        <f>V14</f>
        <v>748577.13666666672</v>
      </c>
      <c r="X14" s="114">
        <f t="shared" si="0"/>
        <v>748577.13666666672</v>
      </c>
      <c r="Y14" s="114">
        <f t="shared" si="0"/>
        <v>748577.13666666672</v>
      </c>
      <c r="Z14" s="114">
        <f t="shared" si="0"/>
        <v>748577.13666666672</v>
      </c>
      <c r="AA14" s="114">
        <f t="shared" si="0"/>
        <v>748577.13666666672</v>
      </c>
      <c r="AB14" s="114">
        <f t="shared" si="0"/>
        <v>748577.13666666672</v>
      </c>
      <c r="AC14" s="114">
        <f t="shared" si="0"/>
        <v>748577.13666666672</v>
      </c>
      <c r="AD14" s="114">
        <f t="shared" si="0"/>
        <v>748577.13666666672</v>
      </c>
      <c r="AE14" s="114">
        <f t="shared" si="0"/>
        <v>748577.13666666672</v>
      </c>
      <c r="AF14" s="114">
        <f t="shared" si="0"/>
        <v>748577.13666666672</v>
      </c>
      <c r="AG14" s="114">
        <f t="shared" si="0"/>
        <v>748577.13666666672</v>
      </c>
      <c r="AH14" s="114">
        <f t="shared" si="0"/>
        <v>748577.13666666672</v>
      </c>
      <c r="AI14" s="114">
        <f t="shared" si="0"/>
        <v>748577.13666666672</v>
      </c>
      <c r="AJ14" s="114">
        <f t="shared" si="0"/>
        <v>748577.13666666672</v>
      </c>
      <c r="AK14" s="114">
        <f t="shared" si="0"/>
        <v>748577.13666666672</v>
      </c>
      <c r="AL14" s="114">
        <f t="shared" si="0"/>
        <v>748577.13666666672</v>
      </c>
      <c r="AM14" s="114">
        <f t="shared" si="0"/>
        <v>748577.13666666672</v>
      </c>
      <c r="AN14" s="114">
        <f t="shared" si="0"/>
        <v>748577.13666666672</v>
      </c>
    </row>
    <row r="15" spans="1:40" s="22" customFormat="1" ht="19.5" customHeight="1">
      <c r="A15" s="206" t="s">
        <v>85</v>
      </c>
      <c r="B15" s="206"/>
      <c r="C15" s="207"/>
      <c r="D15" s="118"/>
      <c r="E15" s="106">
        <f>30%*E14</f>
        <v>122003.77020000001</v>
      </c>
      <c r="F15" s="106">
        <f>30%*F14</f>
        <v>128921.64549300002</v>
      </c>
      <c r="G15" s="106">
        <f>30%*G14</f>
        <v>130410.10680000001</v>
      </c>
      <c r="H15" s="106">
        <f>30%*H14</f>
        <v>150240.12</v>
      </c>
      <c r="I15" s="137">
        <f t="shared" ref="I15" si="1">30%*I14</f>
        <v>157285.533</v>
      </c>
      <c r="J15" s="137">
        <f>30%*J14</f>
        <v>200871.783</v>
      </c>
      <c r="K15" s="137">
        <f>30%*K14</f>
        <v>221684.94899999999</v>
      </c>
      <c r="L15" s="137">
        <f>30%*L14</f>
        <v>251162.69099999999</v>
      </c>
      <c r="M15" s="137">
        <f>30%*M14</f>
        <v>294560.91899999999</v>
      </c>
      <c r="N15" s="137">
        <f>30%*N14</f>
        <v>288706.02299999999</v>
      </c>
      <c r="O15" s="106">
        <f t="shared" ref="O15:AN15" si="2">30%*O14</f>
        <v>127111.84083100002</v>
      </c>
      <c r="P15" s="106">
        <f t="shared" si="2"/>
        <v>136523.95743099999</v>
      </c>
      <c r="Q15" s="106">
        <f t="shared" si="2"/>
        <v>145978.58659999998</v>
      </c>
      <c r="R15" s="106">
        <f t="shared" si="2"/>
        <v>169465.81200000001</v>
      </c>
      <c r="S15" s="106">
        <f t="shared" si="2"/>
        <v>154122.94500000001</v>
      </c>
      <c r="T15" s="106">
        <f t="shared" si="2"/>
        <v>154122.94500000001</v>
      </c>
      <c r="U15" s="106">
        <f t="shared" si="2"/>
        <v>187892.80499999999</v>
      </c>
      <c r="V15" s="106">
        <f t="shared" si="2"/>
        <v>224573.141</v>
      </c>
      <c r="W15" s="106">
        <f t="shared" si="2"/>
        <v>224573.141</v>
      </c>
      <c r="X15" s="106">
        <f t="shared" si="2"/>
        <v>224573.141</v>
      </c>
      <c r="Y15" s="106">
        <f t="shared" si="2"/>
        <v>224573.141</v>
      </c>
      <c r="Z15" s="106">
        <f t="shared" si="2"/>
        <v>224573.141</v>
      </c>
      <c r="AA15" s="106">
        <f t="shared" si="2"/>
        <v>224573.141</v>
      </c>
      <c r="AB15" s="106">
        <f t="shared" si="2"/>
        <v>224573.141</v>
      </c>
      <c r="AC15" s="106">
        <f t="shared" si="2"/>
        <v>224573.141</v>
      </c>
      <c r="AD15" s="106">
        <f t="shared" si="2"/>
        <v>224573.141</v>
      </c>
      <c r="AE15" s="106">
        <f t="shared" si="2"/>
        <v>224573.141</v>
      </c>
      <c r="AF15" s="106">
        <f t="shared" si="2"/>
        <v>224573.141</v>
      </c>
      <c r="AG15" s="106">
        <f t="shared" si="2"/>
        <v>224573.141</v>
      </c>
      <c r="AH15" s="106">
        <f t="shared" si="2"/>
        <v>224573.141</v>
      </c>
      <c r="AI15" s="106">
        <f t="shared" si="2"/>
        <v>224573.141</v>
      </c>
      <c r="AJ15" s="106">
        <f t="shared" si="2"/>
        <v>224573.141</v>
      </c>
      <c r="AK15" s="106">
        <f t="shared" si="2"/>
        <v>224573.141</v>
      </c>
      <c r="AL15" s="106">
        <f t="shared" si="2"/>
        <v>224573.141</v>
      </c>
      <c r="AM15" s="106">
        <f t="shared" si="2"/>
        <v>224573.141</v>
      </c>
      <c r="AN15" s="106">
        <f t="shared" si="2"/>
        <v>224573.141</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54860.439999999995</v>
      </c>
      <c r="K16" s="114">
        <f t="shared" si="4"/>
        <v>32624.47</v>
      </c>
      <c r="L16" s="114">
        <f t="shared" ref="L16" si="5">L17+L18+L19</f>
        <v>21315.23</v>
      </c>
      <c r="M16" s="114">
        <f>M17+M18+M19</f>
        <v>27611.99</v>
      </c>
      <c r="N16" s="114">
        <f t="shared" si="3"/>
        <v>27562.82</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27562.82</v>
      </c>
      <c r="W16" s="133">
        <f t="shared" si="6"/>
        <v>47902.47</v>
      </c>
      <c r="X16" s="133">
        <f t="shared" si="6"/>
        <v>47759.039999999994</v>
      </c>
      <c r="Y16" s="133">
        <f t="shared" si="6"/>
        <v>54203.869999999995</v>
      </c>
      <c r="Z16" s="133">
        <f t="shared" si="6"/>
        <v>50731.74</v>
      </c>
      <c r="AA16" s="133">
        <f t="shared" si="6"/>
        <v>40753.770000000004</v>
      </c>
      <c r="AB16" s="133">
        <f t="shared" si="6"/>
        <v>39061.65</v>
      </c>
      <c r="AC16" s="133">
        <f t="shared" si="6"/>
        <v>37218</v>
      </c>
      <c r="AD16" s="133">
        <f t="shared" si="6"/>
        <v>35486.31</v>
      </c>
      <c r="AE16" s="133">
        <f t="shared" si="6"/>
        <v>33729.07</v>
      </c>
      <c r="AF16" s="133">
        <f t="shared" si="6"/>
        <v>31987.88</v>
      </c>
      <c r="AG16" s="133">
        <f t="shared" si="6"/>
        <v>30231.620000000003</v>
      </c>
      <c r="AH16" s="133">
        <f t="shared" si="6"/>
        <v>28455.22</v>
      </c>
      <c r="AI16" s="133">
        <f t="shared" si="6"/>
        <v>15299.65</v>
      </c>
      <c r="AJ16" s="133">
        <f t="shared" si="6"/>
        <v>9197.27</v>
      </c>
      <c r="AK16" s="133">
        <f t="shared" si="6"/>
        <v>123.06</v>
      </c>
      <c r="AL16" s="133">
        <f t="shared" si="6"/>
        <v>123.06</v>
      </c>
      <c r="AM16" s="133">
        <f t="shared" si="6"/>
        <v>123.06</v>
      </c>
      <c r="AN16" s="133">
        <f t="shared" si="6"/>
        <v>50.52</v>
      </c>
    </row>
    <row r="17" spans="1:40" s="26" customFormat="1" ht="19.5" customHeight="1">
      <c r="A17" s="208" t="s">
        <v>81</v>
      </c>
      <c r="B17" s="209"/>
      <c r="C17" s="210"/>
      <c r="D17" s="67"/>
      <c r="E17" s="67">
        <v>39878</v>
      </c>
      <c r="F17" s="67">
        <v>42604</v>
      </c>
      <c r="G17" s="106">
        <v>41254.86</v>
      </c>
      <c r="H17" s="106">
        <v>38501.22</v>
      </c>
      <c r="I17" s="137">
        <v>57212.5</v>
      </c>
      <c r="J17" s="137">
        <f>9989.4+11077.95+16000.94</f>
        <v>37068.29</v>
      </c>
      <c r="K17" s="137">
        <v>16120.91</v>
      </c>
      <c r="L17" s="137">
        <v>11657.68</v>
      </c>
      <c r="M17" s="137">
        <v>11672.97</v>
      </c>
      <c r="N17" s="137">
        <f>8721.77+2935.93</f>
        <v>11657.7</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11657.699999999999</v>
      </c>
      <c r="W17" s="106">
        <f>'Anexa 1.4'!K93</f>
        <v>22917.179999999997</v>
      </c>
      <c r="X17" s="106">
        <f>'Anexa 1.4'!L93</f>
        <v>26654.519999999997</v>
      </c>
      <c r="Y17" s="106">
        <f>'Anexa 1.4'!M93</f>
        <v>35007.269999999997</v>
      </c>
      <c r="Z17" s="106">
        <f>'Anexa 1.4'!N93</f>
        <v>33807.269999999997</v>
      </c>
      <c r="AA17" s="106">
        <f>'Anexa 1.4'!O93</f>
        <v>26607.27</v>
      </c>
      <c r="AB17" s="106">
        <f>'Anexa 1.4'!P93</f>
        <v>26607.27</v>
      </c>
      <c r="AC17" s="106">
        <f>'Anexa 1.4'!Q93</f>
        <v>26607.27</v>
      </c>
      <c r="AD17" s="106">
        <f>'Anexa 1.4'!R93</f>
        <v>26607.27</v>
      </c>
      <c r="AE17" s="106">
        <f>'Anexa 1.4'!S93</f>
        <v>26607.27</v>
      </c>
      <c r="AF17" s="106">
        <f>'Anexa 1.4'!T93</f>
        <v>26607.27</v>
      </c>
      <c r="AG17" s="106">
        <f>'Anexa 1.4'!U93</f>
        <v>26607.27</v>
      </c>
      <c r="AH17" s="106">
        <f>'Anexa 1.4'!V93</f>
        <v>26607.27</v>
      </c>
      <c r="AI17" s="106">
        <f>'Anexa 1.4'!W93</f>
        <v>14913.05</v>
      </c>
      <c r="AJ17" s="106">
        <f>'Anexa 1.4'!X93</f>
        <v>9086.43</v>
      </c>
      <c r="AK17" s="106">
        <f>'Anexa 1.4'!Y93</f>
        <v>90.82</v>
      </c>
      <c r="AL17" s="106">
        <f>'Anexa 1.4'!Z93</f>
        <v>90.82</v>
      </c>
      <c r="AM17" s="106">
        <f>'Anexa 1.4'!AA93</f>
        <v>90.82</v>
      </c>
      <c r="AN17" s="106">
        <f>'Anexa 1.4'!AB93</f>
        <v>0</v>
      </c>
    </row>
    <row r="18" spans="1:40" ht="19.5" customHeight="1">
      <c r="A18" s="211" t="s">
        <v>13</v>
      </c>
      <c r="B18" s="211"/>
      <c r="C18" s="212"/>
      <c r="D18" s="119"/>
      <c r="E18" s="119">
        <v>13324</v>
      </c>
      <c r="F18" s="119">
        <v>13108</v>
      </c>
      <c r="G18" s="132">
        <v>11269.47</v>
      </c>
      <c r="H18" s="106">
        <v>12064</v>
      </c>
      <c r="I18" s="137">
        <v>12858.8</v>
      </c>
      <c r="J18" s="137">
        <f>5478.05+3761.85+8441.26</f>
        <v>17681.16</v>
      </c>
      <c r="K18" s="137">
        <v>16024.11</v>
      </c>
      <c r="L18" s="137">
        <v>9189.36</v>
      </c>
      <c r="M18" s="137">
        <f>15357.16+16.95</f>
        <v>15374.11</v>
      </c>
      <c r="N18" s="137">
        <v>15357.16</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15357.16</v>
      </c>
      <c r="W18" s="106">
        <f>'Anexa 1.4'!K94</f>
        <v>23289.4</v>
      </c>
      <c r="X18" s="106">
        <f>'Anexa 1.4'!L94</f>
        <v>20562.57</v>
      </c>
      <c r="Y18" s="106">
        <f>'Anexa 1.4'!M94</f>
        <v>18658.849999999999</v>
      </c>
      <c r="Z18" s="106">
        <f>'Anexa 1.4'!N94</f>
        <v>16402.669999999998</v>
      </c>
      <c r="AA18" s="106">
        <f>'Anexa 1.4'!O94</f>
        <v>14146.5</v>
      </c>
      <c r="AB18" s="106">
        <f>'Anexa 1.4'!P94</f>
        <v>12454.380000000001</v>
      </c>
      <c r="AC18" s="106">
        <f>'Anexa 1.4'!Q94</f>
        <v>10610.730000000001</v>
      </c>
      <c r="AD18" s="106">
        <f>'Anexa 1.4'!R94</f>
        <v>8879.0400000000009</v>
      </c>
      <c r="AE18" s="106">
        <f>'Anexa 1.4'!S94</f>
        <v>7121.7999999999993</v>
      </c>
      <c r="AF18" s="106">
        <f>'Anexa 1.4'!T94</f>
        <v>5380.6100000000006</v>
      </c>
      <c r="AG18" s="106">
        <f>'Anexa 1.4'!U94</f>
        <v>3624.3500000000004</v>
      </c>
      <c r="AH18" s="106">
        <f>'Anexa 1.4'!V94</f>
        <v>1847.9499999999998</v>
      </c>
      <c r="AI18" s="106">
        <f>'Anexa 1.4'!W94</f>
        <v>386.6</v>
      </c>
      <c r="AJ18" s="106">
        <f>'Anexa 1.4'!X94</f>
        <v>110.84</v>
      </c>
      <c r="AK18" s="106">
        <f>'Anexa 1.4'!Y94</f>
        <v>32.24</v>
      </c>
      <c r="AL18" s="106">
        <f>'Anexa 1.4'!Z94</f>
        <v>32.24</v>
      </c>
      <c r="AM18" s="106">
        <f>'Anexa 1.4'!AA94</f>
        <v>32.24</v>
      </c>
      <c r="AN18" s="106">
        <f>'Anexa 1.4'!AB94</f>
        <v>50.52</v>
      </c>
    </row>
    <row r="19" spans="1:40" ht="19.5" customHeight="1">
      <c r="A19" s="199" t="s">
        <v>2</v>
      </c>
      <c r="B19" s="200"/>
      <c r="C19" s="201"/>
      <c r="D19" s="67"/>
      <c r="E19" s="67">
        <v>634</v>
      </c>
      <c r="F19" s="67">
        <v>919</v>
      </c>
      <c r="G19" s="106">
        <v>1785.93</v>
      </c>
      <c r="H19" s="106">
        <v>186.58</v>
      </c>
      <c r="I19" s="137">
        <v>466.81</v>
      </c>
      <c r="J19" s="137">
        <f>57.03+23.61+30.35</f>
        <v>110.99000000000001</v>
      </c>
      <c r="K19" s="137">
        <v>479.45</v>
      </c>
      <c r="L19" s="137">
        <v>468.19</v>
      </c>
      <c r="M19" s="137">
        <f>547.96+16.95</f>
        <v>564.91000000000008</v>
      </c>
      <c r="N19" s="137">
        <v>547.96</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547.96</v>
      </c>
      <c r="W19" s="106">
        <f>'Anexa 1.4'!K95</f>
        <v>1695.8899999999999</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202" t="s">
        <v>15</v>
      </c>
      <c r="B20" s="202"/>
      <c r="C20" s="203"/>
      <c r="D20" s="68"/>
      <c r="E20" s="69">
        <f>E16/E14</f>
        <v>0.13237951559631392</v>
      </c>
      <c r="F20" s="69">
        <f>F16/F14</f>
        <v>0.13178004310317665</v>
      </c>
      <c r="G20" s="69">
        <f>G16/G14</f>
        <v>0.12493723377581038</v>
      </c>
      <c r="H20" s="69">
        <f>H16/H14</f>
        <v>0.10134137273053297</v>
      </c>
      <c r="I20" s="138">
        <f t="shared" ref="I20:N20" si="7">I16/I14</f>
        <v>0.13454150929443714</v>
      </c>
      <c r="J20" s="138">
        <f t="shared" si="7"/>
        <v>8.1933518756091284E-2</v>
      </c>
      <c r="K20" s="138">
        <f t="shared" si="7"/>
        <v>4.4149776717588532E-2</v>
      </c>
      <c r="L20" s="138">
        <f t="shared" ref="L20:M20" si="8">L16/L14</f>
        <v>2.5459868161708778E-2</v>
      </c>
      <c r="M20" s="138">
        <f t="shared" si="8"/>
        <v>2.8121846673081572E-2</v>
      </c>
      <c r="N20" s="138">
        <f t="shared" si="7"/>
        <v>2.8641058174252221E-2</v>
      </c>
      <c r="O20" s="69">
        <f t="shared" ref="O20:AN20" si="9">O16/O14</f>
        <v>0.11978101253559049</v>
      </c>
      <c r="P20" s="69">
        <f t="shared" si="9"/>
        <v>0.19237008116665927</v>
      </c>
      <c r="Q20" s="69">
        <f t="shared" si="9"/>
        <v>0.12008135171244355</v>
      </c>
      <c r="R20" s="69">
        <f t="shared" si="9"/>
        <v>8.5582576086547874E-2</v>
      </c>
      <c r="S20" s="69">
        <f t="shared" si="9"/>
        <v>0.11527315254427963</v>
      </c>
      <c r="T20" s="69">
        <f t="shared" si="9"/>
        <v>6.6297993462297256E-2</v>
      </c>
      <c r="U20" s="69">
        <f t="shared" si="9"/>
        <v>3.5794755419187023E-2</v>
      </c>
      <c r="V20" s="69">
        <f t="shared" si="9"/>
        <v>3.6820280302353695E-2</v>
      </c>
      <c r="W20" s="69">
        <f t="shared" si="9"/>
        <v>6.399136128215796E-2</v>
      </c>
      <c r="X20" s="69">
        <f t="shared" si="9"/>
        <v>6.3799757781363514E-2</v>
      </c>
      <c r="Y20" s="69">
        <f t="shared" si="9"/>
        <v>7.2409197856835417E-2</v>
      </c>
      <c r="Z20" s="69">
        <f t="shared" si="9"/>
        <v>6.7770891622342316E-2</v>
      </c>
      <c r="AA20" s="69">
        <f t="shared" si="9"/>
        <v>5.4441644025453609E-2</v>
      </c>
      <c r="AB20" s="69">
        <f t="shared" si="9"/>
        <v>5.218119561323676E-2</v>
      </c>
      <c r="AC20" s="69">
        <f t="shared" si="9"/>
        <v>4.9718323172048433E-2</v>
      </c>
      <c r="AD20" s="69">
        <f t="shared" si="9"/>
        <v>4.740501447588516E-2</v>
      </c>
      <c r="AE20" s="69">
        <f t="shared" si="9"/>
        <v>4.5057574360595508E-2</v>
      </c>
      <c r="AF20" s="69">
        <f t="shared" si="9"/>
        <v>4.2731574921508531E-2</v>
      </c>
      <c r="AG20" s="69">
        <f t="shared" si="9"/>
        <v>4.0385443956541534E-2</v>
      </c>
      <c r="AH20" s="69">
        <f t="shared" si="9"/>
        <v>3.8012408616576281E-2</v>
      </c>
      <c r="AI20" s="69">
        <f t="shared" si="9"/>
        <v>2.0438307891859603E-2</v>
      </c>
      <c r="AJ20" s="69">
        <f t="shared" si="9"/>
        <v>1.2286335702095381E-2</v>
      </c>
      <c r="AK20" s="69">
        <f t="shared" si="9"/>
        <v>1.6439187623064862E-4</v>
      </c>
      <c r="AL20" s="69">
        <f t="shared" si="9"/>
        <v>1.6439187623064862E-4</v>
      </c>
      <c r="AM20" s="69">
        <f t="shared" si="9"/>
        <v>1.6439187623064862E-4</v>
      </c>
      <c r="AN20" s="69">
        <f t="shared" si="9"/>
        <v>6.7488035000588069E-5</v>
      </c>
    </row>
    <row r="21" spans="1:40">
      <c r="A21" s="27"/>
      <c r="B21" s="27"/>
      <c r="C21" s="27"/>
      <c r="D21" s="27"/>
      <c r="E21" s="27"/>
      <c r="F21" s="100"/>
      <c r="G21" s="100"/>
      <c r="H21" s="100"/>
      <c r="I21" s="100"/>
      <c r="J21" s="100"/>
      <c r="K21" s="100"/>
      <c r="L21" s="100"/>
      <c r="M21" s="100"/>
      <c r="N21" s="100"/>
      <c r="O21" s="85"/>
      <c r="P21" s="10"/>
      <c r="Q21" s="10"/>
    </row>
    <row r="22" spans="1:40">
      <c r="A22" s="197" t="s">
        <v>54</v>
      </c>
      <c r="B22" s="197"/>
      <c r="C22" s="197"/>
      <c r="D22" s="197"/>
      <c r="E22" s="197"/>
      <c r="F22" s="197"/>
      <c r="G22" s="197"/>
      <c r="H22" s="197"/>
      <c r="I22" s="197"/>
      <c r="J22" s="197"/>
      <c r="K22" s="159"/>
      <c r="L22" s="164"/>
      <c r="M22" s="154"/>
      <c r="O22" s="3"/>
      <c r="P22" s="3"/>
      <c r="Q22"/>
      <c r="AD22"/>
      <c r="AE22"/>
      <c r="AF22"/>
      <c r="AG22"/>
      <c r="AH22"/>
      <c r="AI22"/>
      <c r="AJ22"/>
      <c r="AK22"/>
      <c r="AL22"/>
      <c r="AM22"/>
    </row>
    <row r="23" spans="1:40">
      <c r="A23" s="197" t="s">
        <v>55</v>
      </c>
      <c r="B23" s="197"/>
      <c r="C23" s="197"/>
      <c r="D23" s="197"/>
      <c r="E23" s="197"/>
      <c r="F23" s="197"/>
      <c r="G23" s="197"/>
      <c r="H23" s="197"/>
      <c r="I23" s="197"/>
      <c r="J23" s="197"/>
      <c r="K23" s="159"/>
      <c r="L23" s="164"/>
      <c r="M23" s="154"/>
      <c r="N23"/>
      <c r="O23" s="3"/>
      <c r="P23" s="3"/>
      <c r="Q23"/>
      <c r="AD23"/>
      <c r="AE23"/>
      <c r="AF23"/>
      <c r="AG23"/>
      <c r="AH23"/>
      <c r="AI23"/>
      <c r="AJ23"/>
      <c r="AK23"/>
      <c r="AL23"/>
      <c r="AM23"/>
    </row>
    <row r="24" spans="1:40" ht="14.25" customHeight="1">
      <c r="A24" s="197" t="s">
        <v>56</v>
      </c>
      <c r="B24" s="197"/>
      <c r="C24" s="197"/>
      <c r="D24" s="197"/>
      <c r="E24" s="197"/>
      <c r="F24" s="197"/>
      <c r="G24" s="197"/>
      <c r="H24" s="197"/>
      <c r="I24" s="197"/>
      <c r="J24" s="197"/>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97" t="s">
        <v>64</v>
      </c>
      <c r="B25" s="197"/>
      <c r="C25" s="197"/>
      <c r="D25" s="197"/>
      <c r="E25" s="197"/>
      <c r="F25" s="197"/>
      <c r="G25" s="197"/>
      <c r="H25" s="197"/>
      <c r="I25" s="197"/>
      <c r="J25" s="197"/>
      <c r="K25" s="159"/>
      <c r="L25" s="164"/>
      <c r="M25" s="154"/>
      <c r="N25"/>
      <c r="O25" s="48"/>
      <c r="P25"/>
      <c r="Q25"/>
      <c r="S25" s="82"/>
      <c r="T25" s="12"/>
    </row>
    <row r="26" spans="1:40" ht="26.25" customHeight="1">
      <c r="A26" s="198" t="s">
        <v>65</v>
      </c>
      <c r="B26" s="198"/>
      <c r="C26" s="198"/>
      <c r="D26" s="198"/>
      <c r="E26" s="198"/>
      <c r="F26" s="198"/>
      <c r="G26" s="198"/>
      <c r="H26" s="198"/>
      <c r="I26" s="198"/>
      <c r="J26" s="198"/>
      <c r="K26" s="160"/>
      <c r="L26" s="165"/>
      <c r="M26" s="155"/>
      <c r="N26"/>
      <c r="O26" s="82"/>
      <c r="P26" s="82"/>
      <c r="Q26" s="82"/>
      <c r="R26" s="82"/>
      <c r="S26" s="82"/>
      <c r="T26" s="12"/>
    </row>
    <row r="27" spans="1:40" ht="26.25" customHeight="1">
      <c r="A27" s="198" t="s">
        <v>66</v>
      </c>
      <c r="B27" s="198"/>
      <c r="C27" s="198"/>
      <c r="D27" s="198"/>
      <c r="E27" s="198"/>
      <c r="F27" s="198"/>
      <c r="G27" s="198"/>
      <c r="H27" s="198"/>
      <c r="I27" s="198"/>
      <c r="J27" s="198"/>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96" t="s">
        <v>57</v>
      </c>
      <c r="B29" s="196"/>
      <c r="C29" s="196"/>
      <c r="D29" s="196"/>
      <c r="E29" s="196"/>
      <c r="F29" s="196"/>
      <c r="G29" s="196"/>
      <c r="H29" s="196"/>
      <c r="I29" s="196"/>
      <c r="J29" s="196"/>
      <c r="K29" s="158"/>
      <c r="L29" s="163"/>
      <c r="M29" s="153"/>
      <c r="N29"/>
      <c r="O29" s="76"/>
      <c r="P29" s="77"/>
      <c r="Q29" s="77"/>
      <c r="R29" s="77"/>
      <c r="S29" s="77"/>
      <c r="T29" s="30"/>
      <c r="U29" s="30"/>
      <c r="V29" s="30"/>
      <c r="W29" s="30"/>
      <c r="X29" s="30"/>
      <c r="Y29" s="30"/>
    </row>
    <row r="30" spans="1:40" ht="14.25" customHeight="1">
      <c r="A30" s="196"/>
      <c r="B30" s="196"/>
      <c r="C30" s="196"/>
      <c r="D30" s="196"/>
      <c r="E30" s="196"/>
      <c r="F30" s="196"/>
      <c r="G30" s="196"/>
      <c r="H30" s="196"/>
      <c r="I30" s="196"/>
      <c r="J30" s="196"/>
      <c r="K30" s="158"/>
      <c r="L30" s="163"/>
      <c r="M30" s="153"/>
      <c r="N30"/>
      <c r="O30" s="78"/>
      <c r="P30" s="79"/>
      <c r="Q30" s="79"/>
      <c r="R30" s="79"/>
      <c r="S30" s="79"/>
      <c r="T30" s="79"/>
      <c r="U30" s="30"/>
      <c r="V30" s="30"/>
      <c r="W30" s="30"/>
      <c r="X30" s="77">
        <f>J14+K14+L14</f>
        <v>2245731.41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 ref="N9:N11"/>
    <mergeCell ref="A9:C12"/>
    <mergeCell ref="D9:D11"/>
    <mergeCell ref="E9:E11"/>
    <mergeCell ref="F9:F11"/>
    <mergeCell ref="G9:G11"/>
    <mergeCell ref="H9:H11"/>
    <mergeCell ref="I9:I11"/>
    <mergeCell ref="M9:M11"/>
    <mergeCell ref="K9:K11"/>
    <mergeCell ref="L9:L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9"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4" t="s">
        <v>61</v>
      </c>
      <c r="E3" s="215"/>
      <c r="F3" s="215"/>
      <c r="G3" s="215"/>
      <c r="H3" s="215"/>
      <c r="I3" s="215"/>
      <c r="J3" s="215"/>
      <c r="K3" s="215"/>
      <c r="L3" s="215"/>
      <c r="M3" s="215"/>
      <c r="N3" s="215"/>
      <c r="O3" s="215"/>
      <c r="P3" s="215"/>
      <c r="Q3" s="215"/>
      <c r="R3" s="99"/>
      <c r="S3" s="99"/>
      <c r="T3" s="99"/>
      <c r="U3" s="99"/>
      <c r="V3" s="99"/>
      <c r="W3" s="99"/>
      <c r="X3" s="99"/>
      <c r="Y3" s="99"/>
    </row>
    <row r="4" spans="1:28">
      <c r="C4" s="124" t="s">
        <v>107</v>
      </c>
      <c r="E4" s="140"/>
      <c r="F4" s="214" t="s">
        <v>138</v>
      </c>
      <c r="G4" s="214"/>
      <c r="H4" s="214"/>
      <c r="I4" s="214"/>
      <c r="J4" s="214"/>
      <c r="K4" s="214"/>
      <c r="L4" s="214"/>
      <c r="M4" s="214"/>
      <c r="N4" s="214"/>
      <c r="O4" s="214"/>
      <c r="P4" s="214"/>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6">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27562.82</v>
      </c>
      <c r="K7" s="117">
        <f t="shared" si="0"/>
        <v>47902.47</v>
      </c>
      <c r="L7" s="117">
        <f t="shared" si="0"/>
        <v>47759.039999999994</v>
      </c>
      <c r="M7" s="117">
        <f t="shared" si="0"/>
        <v>54203.869999999995</v>
      </c>
      <c r="N7" s="117">
        <f t="shared" si="0"/>
        <v>50731.74</v>
      </c>
      <c r="O7" s="117">
        <f t="shared" si="0"/>
        <v>40753.770000000004</v>
      </c>
      <c r="P7" s="117">
        <f t="shared" si="0"/>
        <v>39061.65</v>
      </c>
      <c r="Q7" s="117">
        <f t="shared" si="0"/>
        <v>37218</v>
      </c>
      <c r="R7" s="117">
        <f t="shared" si="0"/>
        <v>35486.31</v>
      </c>
      <c r="S7" s="117">
        <f t="shared" si="0"/>
        <v>33729.07</v>
      </c>
      <c r="T7" s="117">
        <f t="shared" si="0"/>
        <v>31987.88</v>
      </c>
      <c r="U7" s="117">
        <f t="shared" si="0"/>
        <v>30231.620000000003</v>
      </c>
      <c r="V7" s="117">
        <f t="shared" si="0"/>
        <v>28455.22</v>
      </c>
      <c r="W7" s="117">
        <f t="shared" si="0"/>
        <v>15299.65</v>
      </c>
      <c r="X7" s="117">
        <f t="shared" si="0"/>
        <v>9197.27</v>
      </c>
      <c r="Y7" s="117">
        <f t="shared" si="0"/>
        <v>123.06</v>
      </c>
      <c r="Z7" s="117">
        <f t="shared" si="0"/>
        <v>123.06</v>
      </c>
      <c r="AA7" s="117">
        <f t="shared" si="0"/>
        <v>123.06</v>
      </c>
      <c r="AB7" s="141">
        <f t="shared" si="0"/>
        <v>50.52</v>
      </c>
    </row>
    <row r="8" spans="1:28">
      <c r="A8" s="217"/>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11657.699999999999</v>
      </c>
      <c r="K8" s="1">
        <f t="shared" si="2"/>
        <v>22917.179999999997</v>
      </c>
      <c r="L8" s="1">
        <f t="shared" si="2"/>
        <v>26654.519999999997</v>
      </c>
      <c r="M8" s="1">
        <f t="shared" si="2"/>
        <v>35007.269999999997</v>
      </c>
      <c r="N8" s="1">
        <f t="shared" si="2"/>
        <v>33807.269999999997</v>
      </c>
      <c r="O8" s="1">
        <f t="shared" si="2"/>
        <v>26607.27</v>
      </c>
      <c r="P8" s="1">
        <f t="shared" si="2"/>
        <v>26607.27</v>
      </c>
      <c r="Q8" s="1">
        <f t="shared" si="2"/>
        <v>26607.27</v>
      </c>
      <c r="R8" s="1">
        <f t="shared" si="2"/>
        <v>26607.27</v>
      </c>
      <c r="S8" s="1">
        <f t="shared" si="2"/>
        <v>26607.27</v>
      </c>
      <c r="T8" s="1">
        <f t="shared" si="2"/>
        <v>26607.27</v>
      </c>
      <c r="U8" s="1">
        <f t="shared" si="2"/>
        <v>26607.27</v>
      </c>
      <c r="V8" s="1">
        <f t="shared" si="2"/>
        <v>26607.27</v>
      </c>
      <c r="W8" s="1">
        <f t="shared" si="2"/>
        <v>14913.05</v>
      </c>
      <c r="X8" s="1">
        <f t="shared" si="2"/>
        <v>9086.43</v>
      </c>
      <c r="Y8" s="1">
        <f t="shared" si="2"/>
        <v>90.82</v>
      </c>
      <c r="Z8" s="1">
        <f t="shared" si="2"/>
        <v>90.82</v>
      </c>
      <c r="AA8" s="1">
        <f t="shared" si="2"/>
        <v>90.82</v>
      </c>
      <c r="AB8" s="1">
        <f t="shared" ref="AB8" si="3">AB11+AB15+AB19+AB23+AB27+AB31+AB35+AB39+AB43+AB47+AB49+AB51+AB55+AB59+AB63+AB67+AB71+AB75</f>
        <v>0</v>
      </c>
    </row>
    <row r="9" spans="1:28">
      <c r="A9" s="217"/>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15357.16</v>
      </c>
      <c r="K9" s="1">
        <f t="shared" si="5"/>
        <v>23289.4</v>
      </c>
      <c r="L9" s="1">
        <f t="shared" si="5"/>
        <v>20562.57</v>
      </c>
      <c r="M9" s="1">
        <f t="shared" si="5"/>
        <v>18658.849999999999</v>
      </c>
      <c r="N9" s="1">
        <f t="shared" si="5"/>
        <v>16402.669999999998</v>
      </c>
      <c r="O9" s="1">
        <f t="shared" si="5"/>
        <v>14146.5</v>
      </c>
      <c r="P9" s="1">
        <f t="shared" si="5"/>
        <v>12454.380000000001</v>
      </c>
      <c r="Q9" s="1">
        <f t="shared" si="5"/>
        <v>10610.730000000001</v>
      </c>
      <c r="R9" s="1">
        <f t="shared" si="5"/>
        <v>8879.0400000000009</v>
      </c>
      <c r="S9" s="1">
        <f t="shared" si="5"/>
        <v>7121.7999999999993</v>
      </c>
      <c r="T9" s="1">
        <f t="shared" si="5"/>
        <v>5380.6100000000006</v>
      </c>
      <c r="U9" s="1">
        <f t="shared" si="5"/>
        <v>3624.3500000000004</v>
      </c>
      <c r="V9" s="1">
        <f t="shared" si="5"/>
        <v>1847.9499999999998</v>
      </c>
      <c r="W9" s="1">
        <f t="shared" si="5"/>
        <v>386.6</v>
      </c>
      <c r="X9" s="1">
        <f t="shared" si="5"/>
        <v>110.84</v>
      </c>
      <c r="Y9" s="1">
        <f t="shared" si="5"/>
        <v>32.24</v>
      </c>
      <c r="Z9" s="1">
        <f t="shared" si="5"/>
        <v>32.24</v>
      </c>
      <c r="AA9" s="1">
        <f t="shared" si="5"/>
        <v>32.24</v>
      </c>
      <c r="AB9" s="1">
        <f t="shared" ref="AB9" si="6">AB12+AB16+AB20+AB24+AB28+AB32+AB36+AB40+AB44+AB52+AB56+AB60+AB64+AB68+AB72+AB76</f>
        <v>50.52</v>
      </c>
    </row>
    <row r="10" spans="1:28">
      <c r="A10" s="217"/>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547.96</v>
      </c>
      <c r="K10" s="1">
        <f t="shared" si="8"/>
        <v>1695.8899999999999</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7"/>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7"/>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7"/>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7"/>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7"/>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7"/>
      <c r="B16" s="62" t="s">
        <v>36</v>
      </c>
      <c r="C16" s="1">
        <v>270</v>
      </c>
      <c r="D16" s="1">
        <v>348</v>
      </c>
      <c r="E16" s="1">
        <v>120</v>
      </c>
      <c r="F16" s="1">
        <v>442</v>
      </c>
      <c r="G16" s="1">
        <v>460</v>
      </c>
      <c r="H16" s="1">
        <v>297</v>
      </c>
      <c r="I16" s="1">
        <v>194</v>
      </c>
      <c r="J16" s="1">
        <v>351</v>
      </c>
      <c r="K16" s="1">
        <v>615</v>
      </c>
      <c r="L16" s="1">
        <v>300</v>
      </c>
      <c r="M16" s="1">
        <v>200</v>
      </c>
      <c r="N16" s="1">
        <v>100</v>
      </c>
      <c r="O16" s="1"/>
      <c r="P16" s="1"/>
      <c r="Q16" s="1"/>
      <c r="R16" s="1"/>
      <c r="S16" s="1"/>
      <c r="T16" s="1"/>
      <c r="U16" s="1"/>
      <c r="V16" s="1"/>
      <c r="W16" s="1"/>
      <c r="X16" s="1"/>
      <c r="Y16" s="1"/>
      <c r="Z16" s="1"/>
      <c r="AA16" s="1"/>
      <c r="AB16" s="1"/>
    </row>
    <row r="17" spans="1:28" s="4" customFormat="1">
      <c r="A17" s="217"/>
      <c r="B17" s="62" t="s">
        <v>37</v>
      </c>
      <c r="C17" s="1">
        <v>18.95</v>
      </c>
      <c r="D17" s="1">
        <v>130</v>
      </c>
      <c r="E17" s="1">
        <v>50</v>
      </c>
      <c r="F17" s="1">
        <v>50</v>
      </c>
      <c r="G17" s="1">
        <f>11.958+97.89-1.4</f>
        <v>108.44799999999999</v>
      </c>
      <c r="H17" s="1">
        <v>33.75</v>
      </c>
      <c r="I17" s="1">
        <v>184.53</v>
      </c>
      <c r="J17" s="1">
        <v>5.87</v>
      </c>
      <c r="K17" s="1">
        <v>138.54</v>
      </c>
      <c r="L17" s="1">
        <v>107.758</v>
      </c>
      <c r="M17" s="1">
        <v>106.91800000000001</v>
      </c>
      <c r="N17" s="1">
        <v>105.64400000000001</v>
      </c>
      <c r="O17" s="1"/>
      <c r="P17" s="1"/>
      <c r="Q17" s="1"/>
      <c r="R17" s="1"/>
      <c r="S17" s="1"/>
      <c r="T17" s="1"/>
      <c r="U17" s="1"/>
      <c r="V17" s="1"/>
      <c r="W17" s="1"/>
      <c r="X17" s="1"/>
      <c r="Y17" s="1"/>
      <c r="Z17" s="1"/>
      <c r="AA17" s="1"/>
      <c r="AB17" s="1"/>
    </row>
    <row r="18" spans="1:28" s="5" customFormat="1">
      <c r="A18" s="217"/>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2036.8699999999997</v>
      </c>
      <c r="K18" s="95">
        <f t="shared" si="10"/>
        <v>2433.54</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7"/>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7"/>
      <c r="B20" s="62" t="s">
        <v>39</v>
      </c>
      <c r="C20" s="1">
        <v>270</v>
      </c>
      <c r="D20" s="1">
        <v>348</v>
      </c>
      <c r="E20" s="1">
        <v>120</v>
      </c>
      <c r="F20" s="1">
        <v>442</v>
      </c>
      <c r="G20" s="1">
        <v>460</v>
      </c>
      <c r="H20" s="1">
        <v>297</v>
      </c>
      <c r="I20" s="1">
        <v>194</v>
      </c>
      <c r="J20" s="1">
        <v>351</v>
      </c>
      <c r="K20" s="1">
        <v>615</v>
      </c>
      <c r="L20" s="1">
        <v>300</v>
      </c>
      <c r="M20" s="1">
        <v>200</v>
      </c>
      <c r="N20" s="1">
        <v>100</v>
      </c>
      <c r="O20" s="1"/>
      <c r="P20" s="1"/>
      <c r="Q20" s="1"/>
      <c r="R20" s="1"/>
      <c r="S20" s="1"/>
      <c r="T20" s="1"/>
      <c r="U20" s="1"/>
      <c r="V20" s="1"/>
      <c r="W20" s="8"/>
      <c r="X20" s="8"/>
      <c r="Y20" s="8"/>
      <c r="Z20" s="8"/>
      <c r="AA20" s="8"/>
      <c r="AB20" s="8"/>
    </row>
    <row r="21" spans="1:28" s="4" customFormat="1">
      <c r="A21" s="217"/>
      <c r="B21" s="62" t="s">
        <v>40</v>
      </c>
      <c r="C21" s="1">
        <v>18.95</v>
      </c>
      <c r="D21" s="1">
        <v>130</v>
      </c>
      <c r="E21" s="1">
        <v>50</v>
      </c>
      <c r="F21" s="1">
        <v>50</v>
      </c>
      <c r="G21" s="1">
        <f>11.958+97.89-1.4</f>
        <v>108.44799999999999</v>
      </c>
      <c r="H21" s="1">
        <v>33.75</v>
      </c>
      <c r="I21" s="1">
        <v>184.53</v>
      </c>
      <c r="J21" s="1">
        <v>5.87</v>
      </c>
      <c r="K21" s="1">
        <v>138.54</v>
      </c>
      <c r="L21" s="1">
        <v>107.758</v>
      </c>
      <c r="M21" s="1">
        <v>106.91800000000001</v>
      </c>
      <c r="N21" s="1">
        <v>105.64400000000001</v>
      </c>
      <c r="O21" s="1"/>
      <c r="P21" s="1"/>
      <c r="Q21" s="1"/>
      <c r="R21" s="1"/>
      <c r="S21" s="1"/>
      <c r="T21" s="1"/>
      <c r="U21" s="1"/>
      <c r="V21" s="1"/>
      <c r="W21" s="8"/>
      <c r="X21" s="8"/>
      <c r="Y21" s="8"/>
      <c r="Z21" s="8"/>
      <c r="AA21" s="8"/>
      <c r="AB21" s="8"/>
    </row>
    <row r="22" spans="1:28" s="5" customFormat="1">
      <c r="A22" s="217"/>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2036.8699999999997</v>
      </c>
      <c r="K22" s="95">
        <f t="shared" si="11"/>
        <v>2433.54</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7"/>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7"/>
      <c r="B24" s="93" t="s">
        <v>42</v>
      </c>
      <c r="C24" s="1">
        <v>270</v>
      </c>
      <c r="D24" s="1">
        <v>348</v>
      </c>
      <c r="E24" s="1">
        <v>120</v>
      </c>
      <c r="F24" s="1">
        <v>442</v>
      </c>
      <c r="G24" s="1">
        <v>460</v>
      </c>
      <c r="H24" s="1">
        <v>297</v>
      </c>
      <c r="I24" s="1">
        <v>194</v>
      </c>
      <c r="J24" s="1">
        <v>351</v>
      </c>
      <c r="K24" s="1">
        <v>615</v>
      </c>
      <c r="L24" s="1">
        <v>300</v>
      </c>
      <c r="M24" s="1">
        <v>200</v>
      </c>
      <c r="N24" s="1">
        <v>100</v>
      </c>
      <c r="O24" s="1"/>
      <c r="P24" s="1"/>
      <c r="Q24" s="8"/>
      <c r="R24" s="8"/>
      <c r="S24" s="8"/>
      <c r="T24" s="8"/>
      <c r="U24" s="8"/>
      <c r="V24" s="8"/>
      <c r="W24" s="8"/>
      <c r="X24" s="8"/>
      <c r="Y24" s="8"/>
      <c r="Z24" s="8"/>
      <c r="AA24" s="8"/>
      <c r="AB24" s="8"/>
    </row>
    <row r="25" spans="1:28" s="4" customFormat="1">
      <c r="A25" s="217"/>
      <c r="B25" s="62" t="s">
        <v>43</v>
      </c>
      <c r="C25" s="1">
        <v>18.95</v>
      </c>
      <c r="D25" s="1">
        <v>130</v>
      </c>
      <c r="E25" s="1">
        <v>50</v>
      </c>
      <c r="F25" s="1">
        <v>50</v>
      </c>
      <c r="G25" s="1">
        <f>11.958+97.89-1.4</f>
        <v>108.44799999999999</v>
      </c>
      <c r="H25" s="1">
        <v>33.75</v>
      </c>
      <c r="I25" s="1">
        <v>184.53</v>
      </c>
      <c r="J25" s="1">
        <v>5.87</v>
      </c>
      <c r="K25" s="1">
        <v>138.54</v>
      </c>
      <c r="L25" s="1">
        <v>107.758</v>
      </c>
      <c r="M25" s="1">
        <v>106.91800000000001</v>
      </c>
      <c r="N25" s="1">
        <v>105.64400000000001</v>
      </c>
      <c r="O25" s="1"/>
      <c r="P25" s="1"/>
      <c r="Q25" s="8"/>
      <c r="R25" s="8"/>
      <c r="S25" s="8"/>
      <c r="T25" s="8"/>
      <c r="U25" s="8"/>
      <c r="V25" s="8"/>
      <c r="W25" s="8"/>
      <c r="X25" s="8"/>
      <c r="Y25" s="8"/>
      <c r="Z25" s="8"/>
      <c r="AA25" s="8"/>
      <c r="AB25" s="8"/>
    </row>
    <row r="26" spans="1:28">
      <c r="A26" s="217"/>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2036.8699999999997</v>
      </c>
      <c r="K26" s="95">
        <f t="shared" si="12"/>
        <v>2433.54</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7"/>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7"/>
      <c r="B28" s="62" t="s">
        <v>87</v>
      </c>
      <c r="C28" s="1">
        <v>270</v>
      </c>
      <c r="D28" s="1">
        <v>348</v>
      </c>
      <c r="E28" s="1">
        <v>120</v>
      </c>
      <c r="F28" s="1">
        <v>442</v>
      </c>
      <c r="G28" s="1">
        <v>460</v>
      </c>
      <c r="H28" s="1">
        <v>297</v>
      </c>
      <c r="I28" s="1">
        <v>194</v>
      </c>
      <c r="J28" s="1">
        <v>351</v>
      </c>
      <c r="K28" s="1">
        <v>615</v>
      </c>
      <c r="L28" s="1">
        <v>300</v>
      </c>
      <c r="M28" s="1">
        <v>200</v>
      </c>
      <c r="N28" s="1">
        <v>100</v>
      </c>
      <c r="O28" s="1"/>
      <c r="P28" s="1"/>
      <c r="Q28" s="8"/>
      <c r="R28" s="8"/>
      <c r="S28" s="8"/>
      <c r="T28" s="8"/>
      <c r="U28" s="8"/>
      <c r="V28" s="8"/>
      <c r="W28" s="8"/>
      <c r="X28" s="8"/>
      <c r="Y28" s="8"/>
      <c r="Z28" s="8"/>
      <c r="AA28" s="8"/>
      <c r="AB28" s="8"/>
    </row>
    <row r="29" spans="1:28" s="4" customFormat="1">
      <c r="A29" s="217"/>
      <c r="B29" s="62" t="s">
        <v>44</v>
      </c>
      <c r="C29" s="1">
        <v>18.95</v>
      </c>
      <c r="D29" s="1">
        <v>130</v>
      </c>
      <c r="E29" s="1">
        <v>50</v>
      </c>
      <c r="F29" s="1">
        <v>50</v>
      </c>
      <c r="G29" s="1">
        <f>11.538+97.89-1.4</f>
        <v>108.02799999999999</v>
      </c>
      <c r="H29" s="1">
        <v>33.75</v>
      </c>
      <c r="I29" s="1">
        <v>184.53</v>
      </c>
      <c r="J29" s="1">
        <v>5.87</v>
      </c>
      <c r="K29" s="1">
        <v>138.54</v>
      </c>
      <c r="L29" s="1">
        <v>107.33799999999999</v>
      </c>
      <c r="M29" s="1">
        <v>106.498</v>
      </c>
      <c r="N29" s="1">
        <v>100.434</v>
      </c>
      <c r="O29" s="1"/>
      <c r="P29" s="1"/>
      <c r="Q29" s="8"/>
      <c r="R29" s="8"/>
      <c r="S29" s="8"/>
      <c r="T29" s="8"/>
      <c r="U29" s="8"/>
      <c r="V29" s="8"/>
      <c r="W29" s="8"/>
      <c r="X29" s="8"/>
      <c r="Y29" s="8"/>
      <c r="Z29" s="8"/>
      <c r="AA29" s="8"/>
      <c r="AB29" s="8"/>
    </row>
    <row r="30" spans="1:28" s="4" customFormat="1">
      <c r="A30" s="217"/>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2036.8699999999997</v>
      </c>
      <c r="K30" s="95">
        <f t="shared" si="13"/>
        <v>2433.54</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7"/>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7"/>
      <c r="B32" s="93" t="s">
        <v>89</v>
      </c>
      <c r="C32" s="1">
        <v>270</v>
      </c>
      <c r="D32" s="1">
        <v>348</v>
      </c>
      <c r="E32" s="1">
        <v>120</v>
      </c>
      <c r="F32" s="1">
        <v>442</v>
      </c>
      <c r="G32" s="1">
        <v>460</v>
      </c>
      <c r="H32" s="1">
        <v>297</v>
      </c>
      <c r="I32" s="1">
        <v>194</v>
      </c>
      <c r="J32" s="1">
        <v>351</v>
      </c>
      <c r="K32" s="1">
        <v>615</v>
      </c>
      <c r="L32" s="1">
        <v>300</v>
      </c>
      <c r="M32" s="1">
        <v>200</v>
      </c>
      <c r="N32" s="1">
        <v>100</v>
      </c>
      <c r="O32" s="1"/>
      <c r="P32" s="8"/>
      <c r="Q32" s="8"/>
      <c r="R32" s="8"/>
      <c r="S32" s="8"/>
      <c r="T32" s="8"/>
      <c r="U32" s="8"/>
      <c r="V32" s="8"/>
      <c r="W32" s="8"/>
      <c r="X32" s="8"/>
      <c r="Y32" s="8"/>
      <c r="Z32" s="8"/>
      <c r="AA32" s="8"/>
      <c r="AB32" s="8"/>
    </row>
    <row r="33" spans="1:28" s="4" customFormat="1">
      <c r="A33" s="217"/>
      <c r="B33" s="62" t="s">
        <v>45</v>
      </c>
      <c r="C33" s="1">
        <v>18.96</v>
      </c>
      <c r="D33" s="1">
        <v>130</v>
      </c>
      <c r="E33" s="1">
        <v>50</v>
      </c>
      <c r="F33" s="1">
        <v>50</v>
      </c>
      <c r="G33" s="1">
        <f>15.538+97.89-1.4</f>
        <v>112.02799999999999</v>
      </c>
      <c r="H33" s="1">
        <v>33.74</v>
      </c>
      <c r="I33" s="1">
        <v>188.99</v>
      </c>
      <c r="J33" s="1">
        <v>8.9700000000000006</v>
      </c>
      <c r="K33" s="1">
        <v>141.72999999999999</v>
      </c>
      <c r="L33" s="1">
        <v>111.33799999999999</v>
      </c>
      <c r="M33" s="1">
        <v>110.498</v>
      </c>
      <c r="N33" s="1">
        <v>104.434</v>
      </c>
      <c r="O33" s="1"/>
      <c r="P33" s="8"/>
      <c r="Q33" s="8"/>
      <c r="R33" s="8"/>
      <c r="S33" s="8"/>
      <c r="T33" s="8"/>
      <c r="U33" s="8"/>
      <c r="V33" s="8"/>
      <c r="W33" s="8"/>
      <c r="X33" s="8"/>
      <c r="Y33" s="8"/>
      <c r="Z33" s="8"/>
      <c r="AA33" s="8"/>
      <c r="AB33" s="8"/>
    </row>
    <row r="34" spans="1:28" s="4" customFormat="1">
      <c r="A34" s="217"/>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2039.9699999999998</v>
      </c>
      <c r="K34" s="95">
        <f t="shared" si="14"/>
        <v>2436.73</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7"/>
      <c r="B35" s="62" t="s">
        <v>46</v>
      </c>
      <c r="C35" s="8">
        <v>0</v>
      </c>
      <c r="D35" s="8">
        <v>2700</v>
      </c>
      <c r="E35" s="8">
        <v>0</v>
      </c>
      <c r="F35" s="8">
        <v>0</v>
      </c>
      <c r="G35" s="8">
        <v>0</v>
      </c>
      <c r="H35" s="8">
        <v>89.17</v>
      </c>
      <c r="I35" s="8">
        <v>110.15</v>
      </c>
      <c r="J35" s="8">
        <v>86.28</v>
      </c>
      <c r="K35" s="8">
        <v>100.97</v>
      </c>
      <c r="L35" s="8">
        <v>90.82</v>
      </c>
      <c r="M35" s="8">
        <v>90.82</v>
      </c>
      <c r="N35" s="8">
        <v>90.82</v>
      </c>
      <c r="O35" s="8">
        <v>90.82</v>
      </c>
      <c r="P35" s="8">
        <v>90.82</v>
      </c>
      <c r="Q35" s="8">
        <v>90.82</v>
      </c>
      <c r="R35" s="8">
        <v>90.82</v>
      </c>
      <c r="S35" s="8">
        <v>90.82</v>
      </c>
      <c r="T35" s="8">
        <v>90.82</v>
      </c>
      <c r="U35" s="8">
        <v>90.82</v>
      </c>
      <c r="V35" s="8">
        <v>90.82</v>
      </c>
      <c r="W35" s="8">
        <v>90.82</v>
      </c>
      <c r="X35" s="8">
        <v>90.82</v>
      </c>
      <c r="Y35" s="8">
        <v>90.82</v>
      </c>
      <c r="Z35" s="8">
        <v>90.82</v>
      </c>
      <c r="AA35" s="8">
        <v>90.82</v>
      </c>
      <c r="AB35" s="8">
        <v>0</v>
      </c>
    </row>
    <row r="36" spans="1:28" s="4" customFormat="1">
      <c r="A36" s="217"/>
      <c r="B36" s="62" t="s">
        <v>47</v>
      </c>
      <c r="C36" s="8">
        <v>56</v>
      </c>
      <c r="D36" s="8">
        <v>84</v>
      </c>
      <c r="E36" s="8">
        <v>50</v>
      </c>
      <c r="F36" s="8">
        <v>70.52</v>
      </c>
      <c r="G36" s="8">
        <v>70.52</v>
      </c>
      <c r="H36" s="8">
        <v>37.46</v>
      </c>
      <c r="I36" s="8">
        <v>42.96</v>
      </c>
      <c r="J36" s="8">
        <v>30.63</v>
      </c>
      <c r="K36" s="8">
        <v>38.369999999999997</v>
      </c>
      <c r="L36" s="8">
        <v>32.24</v>
      </c>
      <c r="M36" s="8">
        <v>32.24</v>
      </c>
      <c r="N36" s="8">
        <v>32.24</v>
      </c>
      <c r="O36" s="8">
        <v>32.24</v>
      </c>
      <c r="P36" s="8">
        <v>32.24</v>
      </c>
      <c r="Q36" s="8">
        <v>32.24</v>
      </c>
      <c r="R36" s="8">
        <v>32.24</v>
      </c>
      <c r="S36" s="8">
        <v>32.24</v>
      </c>
      <c r="T36" s="8">
        <v>32.24</v>
      </c>
      <c r="U36" s="8">
        <v>32.24</v>
      </c>
      <c r="V36" s="8">
        <v>32.24</v>
      </c>
      <c r="W36" s="8">
        <v>32.24</v>
      </c>
      <c r="X36" s="8">
        <v>32.24</v>
      </c>
      <c r="Y36" s="8">
        <v>32.24</v>
      </c>
      <c r="Z36" s="8">
        <v>32.24</v>
      </c>
      <c r="AA36" s="8">
        <v>32.24</v>
      </c>
      <c r="AB36" s="8">
        <v>50.52</v>
      </c>
    </row>
    <row r="37" spans="1:28" s="4" customFormat="1">
      <c r="A37" s="217"/>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7"/>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116.91</v>
      </c>
      <c r="K38" s="95">
        <f t="shared" si="15"/>
        <v>139.34</v>
      </c>
      <c r="L38" s="95">
        <f t="shared" si="15"/>
        <v>123.06</v>
      </c>
      <c r="M38" s="95">
        <f t="shared" si="15"/>
        <v>123.06</v>
      </c>
      <c r="N38" s="95">
        <f t="shared" si="15"/>
        <v>123.06</v>
      </c>
      <c r="O38" s="95">
        <f t="shared" si="15"/>
        <v>123.06</v>
      </c>
      <c r="P38" s="95">
        <f t="shared" ref="P38" si="16">P35+P36+P37</f>
        <v>123.06</v>
      </c>
      <c r="Q38" s="95">
        <f t="shared" ref="Q38" si="17">Q35+Q36+Q37</f>
        <v>123.06</v>
      </c>
      <c r="R38" s="95">
        <f t="shared" ref="R38" si="18">R35+R36+R37</f>
        <v>123.06</v>
      </c>
      <c r="S38" s="95">
        <f t="shared" ref="S38" si="19">S35+S36+S37</f>
        <v>123.06</v>
      </c>
      <c r="T38" s="95">
        <f t="shared" ref="T38" si="20">T35+T36+T37</f>
        <v>123.06</v>
      </c>
      <c r="U38" s="95">
        <f t="shared" ref="U38" si="21">U35+U36+U37</f>
        <v>123.06</v>
      </c>
      <c r="V38" s="95">
        <f t="shared" ref="V38" si="22">V35+V36+V37</f>
        <v>123.06</v>
      </c>
      <c r="W38" s="95">
        <f t="shared" ref="W38" si="23">W35+W36+W37</f>
        <v>123.06</v>
      </c>
      <c r="X38" s="95">
        <f t="shared" ref="X38" si="24">X35+X36+X37</f>
        <v>123.06</v>
      </c>
      <c r="Y38" s="95">
        <f t="shared" ref="Y38" si="25">Y35+Y36+Y37</f>
        <v>123.06</v>
      </c>
      <c r="Z38" s="95">
        <f t="shared" ref="Z38" si="26">Z35+Z36+Z37</f>
        <v>123.06</v>
      </c>
      <c r="AA38" s="95">
        <f t="shared" ref="AA38" si="27">AA35+AA36+AA37</f>
        <v>123.06</v>
      </c>
      <c r="AB38" s="95">
        <f t="shared" ref="AB38" si="28">AB35+AB36+AB37</f>
        <v>50.52</v>
      </c>
    </row>
    <row r="39" spans="1:28" s="4" customFormat="1" hidden="1">
      <c r="A39" s="217"/>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7"/>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7"/>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7"/>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7"/>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7"/>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7"/>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7"/>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7"/>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7"/>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7"/>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7"/>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7"/>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7"/>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7"/>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7"/>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7"/>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7"/>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7"/>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7"/>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7"/>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7"/>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7"/>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7"/>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7"/>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7"/>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7"/>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7"/>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7"/>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7"/>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7"/>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7"/>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7"/>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7"/>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7"/>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7"/>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7"/>
      <c r="B75" s="62" t="s">
        <v>110</v>
      </c>
      <c r="C75" s="8">
        <v>0</v>
      </c>
      <c r="D75" s="8">
        <v>2571.42</v>
      </c>
      <c r="E75" s="8">
        <v>2571.42</v>
      </c>
      <c r="F75" s="8">
        <v>2571.42</v>
      </c>
      <c r="G75" s="8">
        <v>2572</v>
      </c>
      <c r="H75" s="8">
        <f>2571.42+0.58</f>
        <v>2572</v>
      </c>
      <c r="I75" s="8">
        <f>2571.42+0.58</f>
        <v>2572</v>
      </c>
      <c r="J75" s="8">
        <v>2571.42</v>
      </c>
      <c r="K75" s="8">
        <v>2572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7"/>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7"/>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7"/>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4043.5299999999997</v>
      </c>
      <c r="K78" s="92">
        <f t="shared" si="34"/>
        <v>3937.99</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7"/>
      <c r="B79" s="62" t="s">
        <v>135</v>
      </c>
      <c r="C79" s="95"/>
      <c r="D79" s="92"/>
      <c r="E79" s="92"/>
      <c r="F79" s="8">
        <v>0</v>
      </c>
      <c r="G79" s="8">
        <v>5051.45</v>
      </c>
      <c r="H79" s="8">
        <v>1263</v>
      </c>
      <c r="I79" s="8">
        <v>0</v>
      </c>
      <c r="J79" s="8">
        <v>0</v>
      </c>
      <c r="K79" s="8">
        <v>0</v>
      </c>
      <c r="L79" s="8">
        <v>0</v>
      </c>
      <c r="M79" s="8">
        <v>8352.75</v>
      </c>
      <c r="N79" s="8">
        <v>8352.75</v>
      </c>
      <c r="O79" s="8">
        <v>8352.75</v>
      </c>
      <c r="P79" s="8">
        <v>8352.75</v>
      </c>
      <c r="Q79" s="8">
        <v>8352.75</v>
      </c>
      <c r="R79" s="8">
        <v>8352.75</v>
      </c>
      <c r="S79" s="8">
        <v>8352.75</v>
      </c>
      <c r="T79" s="8">
        <v>8352.75</v>
      </c>
      <c r="U79" s="8">
        <v>8352.75</v>
      </c>
      <c r="V79" s="8">
        <v>8352.75</v>
      </c>
      <c r="W79" s="8">
        <v>8352.75</v>
      </c>
      <c r="X79" s="8">
        <v>8352.75</v>
      </c>
      <c r="Y79" s="8">
        <v>0</v>
      </c>
      <c r="Z79" s="8">
        <v>0</v>
      </c>
      <c r="AA79" s="92"/>
      <c r="AB79" s="92"/>
    </row>
    <row r="80" spans="1:28" s="5" customFormat="1">
      <c r="A80" s="217"/>
      <c r="B80" s="62" t="s">
        <v>136</v>
      </c>
      <c r="C80" s="95"/>
      <c r="D80" s="92"/>
      <c r="E80" s="92"/>
      <c r="F80" s="8">
        <v>0</v>
      </c>
      <c r="G80" s="8">
        <v>6341.95</v>
      </c>
      <c r="H80" s="8">
        <v>2344.6</v>
      </c>
      <c r="I80" s="8">
        <v>0</v>
      </c>
      <c r="J80" s="8">
        <v>59.03</v>
      </c>
      <c r="K80" s="8">
        <v>500</v>
      </c>
      <c r="L80" s="8">
        <v>867.65</v>
      </c>
      <c r="M80" s="8">
        <v>1128.5999999999999</v>
      </c>
      <c r="N80" s="8">
        <v>1032.54</v>
      </c>
      <c r="O80" s="8">
        <v>936.49</v>
      </c>
      <c r="P80" s="8">
        <v>840.43</v>
      </c>
      <c r="Q80" s="8">
        <v>744.37</v>
      </c>
      <c r="R80" s="8">
        <v>648.32000000000005</v>
      </c>
      <c r="S80" s="8">
        <v>552.26</v>
      </c>
      <c r="T80" s="8">
        <v>456.2</v>
      </c>
      <c r="U80" s="8">
        <v>360.15</v>
      </c>
      <c r="V80" s="8">
        <v>264.08999999999997</v>
      </c>
      <c r="W80" s="8">
        <v>168.03</v>
      </c>
      <c r="X80" s="8">
        <v>71.98</v>
      </c>
      <c r="Y80" s="8">
        <v>0</v>
      </c>
      <c r="Z80" s="8">
        <v>0</v>
      </c>
      <c r="AA80" s="92"/>
      <c r="AB80" s="92"/>
    </row>
    <row r="81" spans="1:28" s="5" customFormat="1">
      <c r="A81" s="217"/>
      <c r="B81" s="62" t="s">
        <v>137</v>
      </c>
      <c r="C81" s="95"/>
      <c r="D81" s="92"/>
      <c r="E81" s="92"/>
      <c r="F81" s="8">
        <v>0</v>
      </c>
      <c r="G81" s="8">
        <v>0</v>
      </c>
      <c r="H81" s="8">
        <v>0</v>
      </c>
      <c r="I81" s="8">
        <v>0</v>
      </c>
      <c r="J81" s="8">
        <v>515.51</v>
      </c>
      <c r="K81" s="8">
        <v>1000</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7"/>
      <c r="B82" s="61" t="s">
        <v>139</v>
      </c>
      <c r="C82" s="95"/>
      <c r="D82" s="92"/>
      <c r="E82" s="92"/>
      <c r="F82" s="92">
        <f>F79+F80+F81</f>
        <v>0</v>
      </c>
      <c r="G82" s="92">
        <f t="shared" ref="G82:Z82" si="42">G79+G80+G81</f>
        <v>11393.4</v>
      </c>
      <c r="H82" s="92">
        <f t="shared" si="42"/>
        <v>3607.6</v>
      </c>
      <c r="I82" s="92">
        <f t="shared" si="42"/>
        <v>0</v>
      </c>
      <c r="J82" s="92">
        <f t="shared" si="42"/>
        <v>574.54</v>
      </c>
      <c r="K82" s="92">
        <f t="shared" si="42"/>
        <v>1500</v>
      </c>
      <c r="L82" s="92">
        <f t="shared" si="42"/>
        <v>867.65</v>
      </c>
      <c r="M82" s="92">
        <f t="shared" si="42"/>
        <v>9481.35</v>
      </c>
      <c r="N82" s="92">
        <f t="shared" si="42"/>
        <v>9385.2900000000009</v>
      </c>
      <c r="O82" s="92">
        <f t="shared" si="42"/>
        <v>9289.24</v>
      </c>
      <c r="P82" s="92">
        <f t="shared" si="42"/>
        <v>9193.18</v>
      </c>
      <c r="Q82" s="92">
        <f t="shared" si="42"/>
        <v>9097.1200000000008</v>
      </c>
      <c r="R82" s="92">
        <f t="shared" si="42"/>
        <v>9001.07</v>
      </c>
      <c r="S82" s="92">
        <f t="shared" si="42"/>
        <v>8905.01</v>
      </c>
      <c r="T82" s="92">
        <f t="shared" si="42"/>
        <v>8808.9500000000007</v>
      </c>
      <c r="U82" s="92">
        <f t="shared" si="42"/>
        <v>8712.9</v>
      </c>
      <c r="V82" s="92">
        <f t="shared" si="42"/>
        <v>8616.84</v>
      </c>
      <c r="W82" s="92">
        <f t="shared" si="42"/>
        <v>8520.7800000000007</v>
      </c>
      <c r="X82" s="92">
        <f t="shared" si="42"/>
        <v>8424.73</v>
      </c>
      <c r="Y82" s="92">
        <f t="shared" si="42"/>
        <v>0</v>
      </c>
      <c r="Z82" s="92">
        <f t="shared" si="42"/>
        <v>0</v>
      </c>
      <c r="AA82" s="92"/>
      <c r="AB82" s="92"/>
    </row>
    <row r="83" spans="1:28" s="5" customFormat="1">
      <c r="A83" s="217"/>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7"/>
      <c r="B84" s="62" t="s">
        <v>128</v>
      </c>
      <c r="C84" s="95"/>
      <c r="D84" s="92"/>
      <c r="E84" s="92"/>
      <c r="F84" s="92"/>
      <c r="G84" s="92"/>
      <c r="H84" s="8">
        <v>5687.28</v>
      </c>
      <c r="I84" s="8">
        <v>6830.93</v>
      </c>
      <c r="J84" s="8">
        <v>12040.39</v>
      </c>
      <c r="K84" s="8">
        <v>18310.04</v>
      </c>
      <c r="L84" s="8">
        <v>16899.310000000001</v>
      </c>
      <c r="M84" s="8">
        <v>15344.24</v>
      </c>
      <c r="N84" s="8">
        <v>13790.23</v>
      </c>
      <c r="O84" s="8">
        <v>12236.22</v>
      </c>
      <c r="P84" s="8">
        <v>10743.95</v>
      </c>
      <c r="Q84" s="8">
        <v>9104.7900000000009</v>
      </c>
      <c r="R84" s="8">
        <v>7575.26</v>
      </c>
      <c r="S84" s="8">
        <v>6020.19</v>
      </c>
      <c r="T84" s="8">
        <v>4480.01</v>
      </c>
      <c r="U84" s="8">
        <v>2927.07</v>
      </c>
      <c r="V84" s="8">
        <v>1352.84</v>
      </c>
      <c r="W84" s="8">
        <v>93.67</v>
      </c>
      <c r="X84" s="92"/>
      <c r="Y84" s="92"/>
      <c r="Z84" s="92"/>
      <c r="AA84" s="92"/>
      <c r="AB84" s="92"/>
    </row>
    <row r="85" spans="1:28" s="5" customFormat="1">
      <c r="A85" s="217"/>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18"/>
      <c r="B86" s="61" t="s">
        <v>130</v>
      </c>
      <c r="C86" s="95"/>
      <c r="D86" s="92"/>
      <c r="E86" s="92"/>
      <c r="F86" s="92"/>
      <c r="G86" s="92"/>
      <c r="H86" s="92">
        <f>H83+H84+H85</f>
        <v>6674.51</v>
      </c>
      <c r="I86" s="92">
        <f t="shared" ref="I86:R86" si="43">I83+I84+I85</f>
        <v>7818.16</v>
      </c>
      <c r="J86" s="92">
        <f t="shared" si="43"/>
        <v>12640.39</v>
      </c>
      <c r="K86" s="92">
        <f t="shared" si="43"/>
        <v>30154.25</v>
      </c>
      <c r="L86" s="92">
        <f t="shared" si="43"/>
        <v>32491.590000000004</v>
      </c>
      <c r="M86" s="92">
        <f t="shared" si="43"/>
        <v>30936.52</v>
      </c>
      <c r="N86" s="92">
        <f t="shared" si="43"/>
        <v>29382.510000000002</v>
      </c>
      <c r="O86" s="92">
        <f t="shared" si="43"/>
        <v>27828.5</v>
      </c>
      <c r="P86" s="92">
        <f t="shared" si="43"/>
        <v>26336.230000000003</v>
      </c>
      <c r="Q86" s="92">
        <f t="shared" si="43"/>
        <v>24697.07</v>
      </c>
      <c r="R86" s="92">
        <f t="shared" si="43"/>
        <v>23167.54</v>
      </c>
      <c r="S86" s="92">
        <f t="shared" ref="S86" si="44">S83+S84+S85</f>
        <v>21612.47</v>
      </c>
      <c r="T86" s="92">
        <f t="shared" ref="T86" si="45">T83+T84+T85</f>
        <v>20072.29</v>
      </c>
      <c r="U86" s="92">
        <f t="shared" ref="U86" si="46">U83+U84+U85</f>
        <v>18519.350000000002</v>
      </c>
      <c r="V86" s="92">
        <f t="shared" ref="V86" si="47">V83+V84+V85</f>
        <v>16945.12</v>
      </c>
      <c r="W86" s="92">
        <f t="shared" ref="W86" si="48">W83+W84+W85</f>
        <v>3991.73</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3">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27562.82</v>
      </c>
      <c r="K92" s="9">
        <f t="shared" si="54"/>
        <v>47902.47</v>
      </c>
      <c r="L92" s="9">
        <f t="shared" ref="L92" si="55">L93+L94+L95</f>
        <v>47759.039999999994</v>
      </c>
      <c r="M92" s="9">
        <f t="shared" ref="M92" si="56">M93+M94+M95</f>
        <v>54203.869999999995</v>
      </c>
      <c r="N92" s="9">
        <f t="shared" ref="N92" si="57">N93+N94+N95</f>
        <v>50731.74</v>
      </c>
      <c r="O92" s="9">
        <f t="shared" ref="O92" si="58">O93+O94+O95</f>
        <v>40753.770000000004</v>
      </c>
      <c r="P92" s="9">
        <f t="shared" ref="P92" si="59">P93+P94+P95</f>
        <v>39061.65</v>
      </c>
      <c r="Q92" s="9">
        <f t="shared" ref="Q92" si="60">Q93+Q94+Q95</f>
        <v>37218</v>
      </c>
      <c r="R92" s="9">
        <f t="shared" ref="R92" si="61">R93+R94+R95</f>
        <v>35486.31</v>
      </c>
      <c r="S92" s="9">
        <f t="shared" ref="S92" si="62">S93+S94+S95</f>
        <v>33729.07</v>
      </c>
      <c r="T92" s="9">
        <f t="shared" ref="T92" si="63">T93+T94+T95</f>
        <v>31987.88</v>
      </c>
      <c r="U92" s="9">
        <f t="shared" ref="U92" si="64">U93+U94+U95</f>
        <v>30231.620000000003</v>
      </c>
      <c r="V92" s="9">
        <f t="shared" ref="V92" si="65">V93+V94+V95</f>
        <v>28455.22</v>
      </c>
      <c r="W92" s="9">
        <f t="shared" ref="W92" si="66">W93+W94+W95</f>
        <v>15299.65</v>
      </c>
      <c r="X92" s="9">
        <f t="shared" ref="X92" si="67">X93+X94+X95</f>
        <v>9197.27</v>
      </c>
      <c r="Y92" s="9">
        <f t="shared" ref="Y92" si="68">Y93+Y94+Y95</f>
        <v>123.06</v>
      </c>
      <c r="Z92" s="9">
        <f t="shared" ref="Z92" si="69">Z93+Z94+Z95</f>
        <v>123.06</v>
      </c>
      <c r="AA92" s="9">
        <f t="shared" ref="AA92:AB92" si="70">AA93+AA94+AA95</f>
        <v>123.06</v>
      </c>
      <c r="AB92" s="9">
        <f t="shared" si="70"/>
        <v>50.52</v>
      </c>
    </row>
    <row r="93" spans="1:28" ht="34.5" customHeight="1">
      <c r="A93" s="213"/>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11657.699999999999</v>
      </c>
      <c r="K93" s="1">
        <f t="shared" ref="K93:AB93" si="72">K8+K88</f>
        <v>22917.179999999997</v>
      </c>
      <c r="L93" s="1">
        <f t="shared" si="72"/>
        <v>26654.519999999997</v>
      </c>
      <c r="M93" s="1">
        <f t="shared" si="72"/>
        <v>35007.269999999997</v>
      </c>
      <c r="N93" s="1">
        <f t="shared" si="72"/>
        <v>33807.269999999997</v>
      </c>
      <c r="O93" s="1">
        <f t="shared" si="72"/>
        <v>26607.27</v>
      </c>
      <c r="P93" s="1">
        <f t="shared" si="72"/>
        <v>26607.27</v>
      </c>
      <c r="Q93" s="1">
        <f t="shared" si="72"/>
        <v>26607.27</v>
      </c>
      <c r="R93" s="1">
        <f t="shared" si="72"/>
        <v>26607.27</v>
      </c>
      <c r="S93" s="1">
        <f t="shared" si="72"/>
        <v>26607.27</v>
      </c>
      <c r="T93" s="1">
        <f t="shared" si="72"/>
        <v>26607.27</v>
      </c>
      <c r="U93" s="1">
        <f t="shared" si="72"/>
        <v>26607.27</v>
      </c>
      <c r="V93" s="1">
        <f t="shared" si="72"/>
        <v>26607.27</v>
      </c>
      <c r="W93" s="1">
        <f t="shared" si="72"/>
        <v>14913.05</v>
      </c>
      <c r="X93" s="1">
        <f t="shared" si="72"/>
        <v>9086.43</v>
      </c>
      <c r="Y93" s="1">
        <f t="shared" si="72"/>
        <v>90.82</v>
      </c>
      <c r="Z93" s="1">
        <f t="shared" si="72"/>
        <v>90.82</v>
      </c>
      <c r="AA93" s="1">
        <f t="shared" si="72"/>
        <v>90.82</v>
      </c>
      <c r="AB93" s="1">
        <f t="shared" si="72"/>
        <v>0</v>
      </c>
    </row>
    <row r="94" spans="1:28" ht="33.75">
      <c r="A94" s="213"/>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15357.16</v>
      </c>
      <c r="K94" s="1">
        <f t="shared" ref="K94:AB94" si="73">K9+K89</f>
        <v>23289.4</v>
      </c>
      <c r="L94" s="1">
        <f t="shared" si="73"/>
        <v>20562.57</v>
      </c>
      <c r="M94" s="1">
        <f t="shared" si="73"/>
        <v>18658.849999999999</v>
      </c>
      <c r="N94" s="1">
        <f t="shared" si="73"/>
        <v>16402.669999999998</v>
      </c>
      <c r="O94" s="1">
        <f t="shared" si="73"/>
        <v>14146.5</v>
      </c>
      <c r="P94" s="1">
        <f t="shared" si="73"/>
        <v>12454.380000000001</v>
      </c>
      <c r="Q94" s="1">
        <f t="shared" si="73"/>
        <v>10610.730000000001</v>
      </c>
      <c r="R94" s="1">
        <f t="shared" si="73"/>
        <v>8879.0400000000009</v>
      </c>
      <c r="S94" s="1">
        <f t="shared" si="73"/>
        <v>7121.7999999999993</v>
      </c>
      <c r="T94" s="1">
        <f t="shared" si="73"/>
        <v>5380.6100000000006</v>
      </c>
      <c r="U94" s="1">
        <f t="shared" si="73"/>
        <v>3624.3500000000004</v>
      </c>
      <c r="V94" s="1">
        <f t="shared" si="73"/>
        <v>1847.9499999999998</v>
      </c>
      <c r="W94" s="1">
        <f t="shared" si="73"/>
        <v>386.6</v>
      </c>
      <c r="X94" s="1">
        <f t="shared" si="73"/>
        <v>110.84</v>
      </c>
      <c r="Y94" s="1">
        <f t="shared" si="73"/>
        <v>32.24</v>
      </c>
      <c r="Z94" s="1">
        <f t="shared" si="73"/>
        <v>32.24</v>
      </c>
      <c r="AA94" s="1">
        <f t="shared" si="73"/>
        <v>32.24</v>
      </c>
      <c r="AB94" s="1">
        <f t="shared" si="73"/>
        <v>50.52</v>
      </c>
    </row>
    <row r="95" spans="1:28" ht="33.75">
      <c r="A95" s="213"/>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547.96</v>
      </c>
      <c r="K95" s="1">
        <f t="shared" ref="K95:AB95" si="74">K10+K90</f>
        <v>1695.8899999999999</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t="s">
        <v>59</v>
      </c>
      <c r="M99" s="152"/>
      <c r="AB99" s="143"/>
    </row>
    <row r="100" spans="1:28">
      <c r="A100" s="64"/>
      <c r="B100" s="122" t="s">
        <v>131</v>
      </c>
      <c r="I100" s="147"/>
      <c r="J100" s="171"/>
      <c r="K100" s="171"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77" orientation="landscape" horizontalDpi="300" verticalDpi="300" r:id="rId1"/>
  <rowBreaks count="1" manualBreakCount="1">
    <brk id="4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2021-11-05T09:05:33Z</cp:lastPrinted>
  <dcterms:created xsi:type="dcterms:W3CDTF">1996-10-14T23:33:28Z</dcterms:created>
  <dcterms:modified xsi:type="dcterms:W3CDTF">2023-01-05T13:46:20Z</dcterms:modified>
</cp:coreProperties>
</file>